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activeTab="0"/>
  </bookViews>
  <sheets>
    <sheet name="EA" sheetId="1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<sst xmlns="http://schemas.openxmlformats.org/spreadsheetml/2006/main" count="635" uniqueCount="224">
  <si>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</si>
  <si>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</si>
  <si>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</si>
  <si>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</si>
  <si>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</si>
  <si>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</si>
  <si>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</si>
  <si>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</si>
  <si>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</si>
  <si>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</si>
  <si>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</si>
  <si>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</si>
  <si>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</si>
  <si>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</si>
  <si>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</si>
  <si>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</si>
  <si>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</si>
  <si>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</si>
  <si>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</si>
  <si>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</si>
  <si>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</si>
  <si>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</si>
  <si>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</si>
  <si>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</si>
  <si>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</si>
  <si>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</si>
  <si>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</si>
  <si>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</si>
  <si>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</si>
  <si>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</si>
  <si>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</si>
  <si>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</si>
  <si>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</si>
  <si>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</si>
  <si>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</si>
  <si>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</si>
  <si>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</si>
  <si>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</si>
  <si>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</si>
  <si>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</si>
  <si>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</si>
  <si>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</si>
  <si>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</si>
  <si>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</si>
  <si>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</si>
  <si>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</si>
  <si>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</si>
  <si>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</si>
  <si>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</si>
  <si>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</si>
  <si>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</si>
  <si>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</si>
  <si>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</si>
  <si>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</si>
  <si>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</si>
  <si>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</si>
  <si>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</si>
  <si>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</si>
  <si>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</si>
  <si>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</si>
  <si>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</si>
  <si>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</si>
  <si>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</si>
  <si>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</si>
  <si>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</si>
  <si>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</si>
  <si>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</si>
  <si>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</si>
  <si>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</si>
  <si>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</si>
  <si>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</si>
  <si>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</si>
  <si>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</si>
  <si>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</si>
  <si>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</si>
  <si>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</si>
  <si>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</si>
  <si>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</si>
  <si>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</si>
  <si>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</si>
  <si>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</si>
  <si>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</si>
  <si>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</si>
  <si>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</si>
  <si>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</si>
  <si>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</si>
  <si>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</si>
  <si>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</si>
  <si>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</si>
  <si>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</si>
  <si>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</si>
  <si>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</si>
  <si>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</si>
  <si>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</si>
  <si>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</si>
  <si>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</si>
  <si>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</si>
  <si>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</si>
  <si>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</si>
  <si>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</si>
  <si>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</si>
  <si>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</si>
  <si>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</si>
  <si>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</si>
  <si>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</si>
  <si>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</si>
  <si>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</si>
  <si>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</si>
  <si>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</si>
  <si>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</si>
  <si>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</si>
  <si>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</si>
  <si>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</si>
  <si>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</si>
  <si>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</si>
  <si>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</si>
  <si>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</si>
  <si>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</si>
  <si>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</si>
  <si>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</si>
  <si>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</si>
  <si>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</si>
  <si>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</si>
  <si>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</si>
  <si>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</si>
  <si>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</si>
  <si>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</si>
  <si>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</si>
  <si>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</si>
  <si>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</si>
  <si>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</si>
  <si>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</si>
  <si>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</si>
  <si>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</si>
  <si>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</si>
  <si>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</si>
  <si>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</si>
  <si>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</si>
  <si>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</si>
  <si>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</si>
  <si>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</si>
  <si>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</si>
  <si>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</si>
  <si>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</si>
  <si>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</si>
  <si>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</si>
  <si>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</si>
  <si>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</si>
  <si>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</si>
  <si>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</si>
  <si>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</si>
  <si>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</si>
  <si>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</si>
  <si>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</si>
  <si>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</si>
  <si>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</si>
  <si>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</si>
  <si>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</si>
  <si>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</si>
  <si>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</si>
  <si>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</si>
  <si>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</si>
  <si>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</si>
  <si>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</si>
  <si>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</si>
  <si>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</si>
  <si>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</si>
  <si>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</si>
  <si>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</si>
  <si>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</si>
  <si>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</si>
  <si>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</si>
  <si>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</si>
  <si>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</si>
  <si>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</si>
  <si>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</si>
  <si>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</si>
  <si>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</si>
  <si>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</si>
  <si>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</si>
  <si>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</si>
  <si>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</si>
  <si>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</si>
  <si>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</si>
  <si>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</si>
  <si>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</si>
  <si>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</si>
  <si>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</si>
  <si>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</si>
  <si>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</si>
  <si>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</si>
  <si>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</si>
  <si>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</si>
  <si>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</si>
  <si>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</si>
  <si>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</si>
  <si>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</si>
  <si>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</si>
  <si>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</si>
  <si>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</si>
  <si>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</si>
  <si>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</si>
  <si>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</si>
  <si>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</si>
  <si>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</si>
  <si>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</si>
  <si>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</si>
  <si>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</si>
  <si>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</si>
  <si>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</si>
  <si>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</si>
  <si>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</si>
  <si>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</si>
  <si>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</si>
  <si>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</si>
  <si>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</si>
  <si>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</si>
  <si>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</si>
  <si>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</si>
  <si>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</si>
  <si>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</si>
  <si>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>Del 1 de Enero al 31 de Agosto</t>
  </si>
  <si>
    <t xml:space="preserve">Del 1 de Enero al 31 de Agosto </t>
  </si>
  <si>
    <t>Al 31 de 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</si>
</sst>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ZSL08BFD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120" zoomScaleNormal="120" zoomScalePageLayoutView="0" workbookViewId="0" topLeftCell="A1">
      <selection activeCell="D20" sqref="D20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270" t="s">
        <v>213</v>
      </c>
      <c r="C6" s="270"/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v>241023721</v>
      </c>
      <c r="E12" s="54">
        <v>392297244</v>
      </c>
      <c r="F12" s="33"/>
      <c r="G12" s="272" t="s">
        <v>85</v>
      </c>
      <c r="H12" s="272"/>
      <c r="I12" s="54">
        <v>788129743</v>
      </c>
      <c r="J12" s="54"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648471211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36941650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102716882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v>52249010</v>
      </c>
      <c r="J17" s="54"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241023721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52214670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v>843114226</v>
      </c>
      <c r="E22" s="54">
        <v>1236712072</v>
      </c>
      <c r="F22" s="33"/>
      <c r="G22" s="271" t="s">
        <v>102</v>
      </c>
      <c r="H22" s="271"/>
      <c r="I22" s="144">
        <v>34340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586627137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256487089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v>25479787</v>
      </c>
      <c r="E26" s="54"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25453891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v>0</v>
      </c>
      <c r="J28" s="54"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25896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v>1109617734</v>
      </c>
      <c r="E33" s="256">
        <v>1669940000</v>
      </c>
      <c r="F33" s="257"/>
      <c r="G33" s="272" t="s">
        <v>117</v>
      </c>
      <c r="H33" s="272"/>
      <c r="I33" s="64">
        <v>0</v>
      </c>
      <c r="J33" s="64"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v>15135944</v>
      </c>
      <c r="J40" s="64"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15135944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v>0</v>
      </c>
      <c r="J48" s="64"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v>855514697</v>
      </c>
      <c r="J51" s="259"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v>254103037</v>
      </c>
      <c r="J53" s="259"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B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B58" sqref="B58:J58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223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1405346106</v>
      </c>
      <c r="E18" s="57">
        <v>1249434252</v>
      </c>
      <c r="G18" s="271" t="s">
        <v>11</v>
      </c>
      <c r="H18" s="271"/>
      <c r="I18" s="57">
        <v>144248315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95336067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30190213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15388637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2980723</v>
      </c>
      <c r="E22" s="57">
        <v>3060780</v>
      </c>
      <c r="G22" s="271" t="s">
        <v>19</v>
      </c>
      <c r="H22" s="271"/>
      <c r="I22" s="57">
        <v>1579892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4074793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1549241746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149903000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4644204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841021509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721281348</v>
      </c>
      <c r="E34" s="57">
        <v>709127626</v>
      </c>
      <c r="G34" s="271" t="s">
        <v>36</v>
      </c>
      <c r="H34" s="271"/>
      <c r="I34" s="57">
        <v>1875284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9137945</v>
      </c>
      <c r="E35" s="57">
        <v>8754098</v>
      </c>
      <c r="G35" s="274" t="s">
        <v>38</v>
      </c>
      <c r="H35" s="274"/>
      <c r="I35" s="57">
        <v>47957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555309300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557232541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707135541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1576137372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3125379118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2313370577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254103037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2059467540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2418243577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3125379118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7">
      <selection activeCell="B58" sqref="B58:J58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222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1314872</v>
      </c>
      <c r="E14" s="109">
        <f>E16+E26</f>
        <v>251690976</v>
      </c>
      <c r="F14" s="33"/>
      <c r="G14" s="273" t="s">
        <v>7</v>
      </c>
      <c r="H14" s="273"/>
      <c r="I14" s="109">
        <f>I16+I27</f>
        <v>82624366</v>
      </c>
      <c r="J14" s="109">
        <f>J16+J27</f>
        <v>117459849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1134966</v>
      </c>
      <c r="E16" s="109">
        <f>SUM(E18:E24)</f>
        <v>190712114</v>
      </c>
      <c r="F16" s="33"/>
      <c r="G16" s="273" t="s">
        <v>9</v>
      </c>
      <c r="H16" s="273"/>
      <c r="I16" s="109">
        <f>SUM(I18:I25)</f>
        <v>537619</v>
      </c>
      <c r="J16" s="109">
        <f>SUM(J18:J25)</f>
        <v>117405785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155911854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114339932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7712704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27087556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1054909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80057</v>
      </c>
      <c r="E22" s="112">
        <f>IF(D22&gt;0,0,ESF!D22-ESF!E22)</f>
        <v>0</v>
      </c>
      <c r="F22" s="33"/>
      <c r="G22" s="271" t="s">
        <v>19</v>
      </c>
      <c r="H22" s="271"/>
      <c r="I22" s="112">
        <f>IF(ESF!I22&gt;ESF!J22,ESF!I22-ESF!J22,0)</f>
        <v>537619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3065853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179906</v>
      </c>
      <c r="E26" s="109">
        <f>SUM(E28:E36)</f>
        <v>60978862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82086747</v>
      </c>
      <c r="J27" s="109">
        <f>SUM(J29:J34)</f>
        <v>54064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179906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48441293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12153722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383847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54064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8328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82078419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285211587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285211587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75546178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209665409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1405346106</v>
      </c>
    </row>
    <row r="8" spans="1:5" ht="15">
      <c r="A8" s="296"/>
      <c r="B8" s="295"/>
      <c r="C8" s="292" t="s">
        <v>12</v>
      </c>
      <c r="D8" s="292"/>
      <c r="E8" s="8">
        <f>ESF!D19</f>
        <v>95336067</v>
      </c>
    </row>
    <row r="9" spans="1:5" ht="15">
      <c r="A9" s="296"/>
      <c r="B9" s="295"/>
      <c r="C9" s="292" t="s">
        <v>14</v>
      </c>
      <c r="D9" s="292"/>
      <c r="E9" s="8">
        <f>ESF!D20</f>
        <v>30190213</v>
      </c>
    </row>
    <row r="10" spans="1:5" ht="15">
      <c r="A10" s="296"/>
      <c r="B10" s="295"/>
      <c r="C10" s="292" t="s">
        <v>16</v>
      </c>
      <c r="D10" s="292"/>
      <c r="E10" s="8">
        <f>ESF!D21</f>
        <v>15388637</v>
      </c>
    </row>
    <row r="11" spans="1:5" ht="15">
      <c r="A11" s="296"/>
      <c r="B11" s="295"/>
      <c r="C11" s="292" t="s">
        <v>18</v>
      </c>
      <c r="D11" s="292"/>
      <c r="E11" s="8">
        <f>ESF!D22</f>
        <v>2980723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1549241746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4644204</v>
      </c>
    </row>
    <row r="17" spans="1:5" ht="15">
      <c r="A17" s="296"/>
      <c r="B17" s="295"/>
      <c r="C17" s="292" t="s">
        <v>33</v>
      </c>
      <c r="D17" s="292"/>
      <c r="E17" s="8">
        <f>ESF!D33</f>
        <v>841021509</v>
      </c>
    </row>
    <row r="18" spans="1:5" ht="15">
      <c r="A18" s="296"/>
      <c r="B18" s="295"/>
      <c r="C18" s="292" t="s">
        <v>35</v>
      </c>
      <c r="D18" s="292"/>
      <c r="E18" s="8">
        <f>ESF!D34</f>
        <v>721281348</v>
      </c>
    </row>
    <row r="19" spans="1:5" ht="15">
      <c r="A19" s="296"/>
      <c r="B19" s="295"/>
      <c r="C19" s="292" t="s">
        <v>37</v>
      </c>
      <c r="D19" s="292"/>
      <c r="E19" s="8">
        <f>ESF!D35</f>
        <v>9137945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1576137372</v>
      </c>
    </row>
    <row r="25" spans="1:5" ht="15.75" thickBot="1">
      <c r="A25" s="296"/>
      <c r="B25" s="2"/>
      <c r="C25" s="293" t="s">
        <v>48</v>
      </c>
      <c r="D25" s="293"/>
      <c r="E25" s="9">
        <f>ESF!D43</f>
        <v>3125379118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144248315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1579892</v>
      </c>
    </row>
    <row r="31" spans="1:5" ht="15">
      <c r="A31" s="296"/>
      <c r="B31" s="295"/>
      <c r="C31" s="292" t="s">
        <v>21</v>
      </c>
      <c r="D31" s="292"/>
      <c r="E31" s="8">
        <f>ESF!I23</f>
        <v>4074793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149903000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1875284</v>
      </c>
    </row>
    <row r="39" spans="1:5" ht="15">
      <c r="A39" s="296"/>
      <c r="B39" s="295"/>
      <c r="C39" s="292" t="s">
        <v>38</v>
      </c>
      <c r="D39" s="292"/>
      <c r="E39" s="8">
        <f>ESF!I35</f>
        <v>47957</v>
      </c>
    </row>
    <row r="40" spans="1:5" ht="15">
      <c r="A40" s="296"/>
      <c r="B40" s="295"/>
      <c r="C40" s="292" t="s">
        <v>40</v>
      </c>
      <c r="D40" s="292"/>
      <c r="E40" s="8">
        <f>ESF!I36</f>
        <v>555309300</v>
      </c>
    </row>
    <row r="41" spans="1:5" ht="15.75" thickBot="1">
      <c r="A41" s="296"/>
      <c r="B41" s="2"/>
      <c r="C41" s="293" t="s">
        <v>43</v>
      </c>
      <c r="D41" s="293"/>
      <c r="E41" s="9">
        <f>ESF!I38</f>
        <v>557232541</v>
      </c>
    </row>
    <row r="42" spans="1:5" ht="15.75" thickBot="1">
      <c r="A42" s="296"/>
      <c r="B42" s="2"/>
      <c r="C42" s="293" t="s">
        <v>45</v>
      </c>
      <c r="D42" s="293"/>
      <c r="E42" s="9">
        <f>ESF!I40</f>
        <v>707135541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2313370577</v>
      </c>
    </row>
    <row r="48" spans="1:5" ht="15">
      <c r="A48" s="3"/>
      <c r="B48" s="295"/>
      <c r="C48" s="292" t="s">
        <v>54</v>
      </c>
      <c r="D48" s="292"/>
      <c r="E48" s="8">
        <f>ESF!I52</f>
        <v>254103037</v>
      </c>
    </row>
    <row r="49" spans="1:5" ht="15">
      <c r="A49" s="3"/>
      <c r="B49" s="295"/>
      <c r="C49" s="292" t="s">
        <v>55</v>
      </c>
      <c r="D49" s="292"/>
      <c r="E49" s="8">
        <f>ESF!I53</f>
        <v>2059467540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2418243577</v>
      </c>
    </row>
    <row r="57" spans="1:5" ht="15.75" thickBot="1">
      <c r="A57" s="3"/>
      <c r="B57" s="2"/>
      <c r="C57" s="293" t="s">
        <v>63</v>
      </c>
      <c r="D57" s="293"/>
      <c r="E57" s="9">
        <f>ESF!I65</f>
        <v>3125379118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1314872</v>
      </c>
    </row>
    <row r="119" spans="2:5" ht="15">
      <c r="B119" s="297"/>
      <c r="C119" s="299" t="s">
        <v>8</v>
      </c>
      <c r="D119" s="299"/>
      <c r="E119" s="11">
        <f>ECSF!D16</f>
        <v>1134966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1054909</v>
      </c>
    </row>
    <row r="124" spans="2:5" ht="15">
      <c r="B124" s="297"/>
      <c r="C124" s="292" t="s">
        <v>18</v>
      </c>
      <c r="D124" s="292"/>
      <c r="E124" s="12">
        <f>ECSF!D22</f>
        <v>80057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179906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179906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82624366</v>
      </c>
    </row>
    <row r="138" spans="2:5" ht="15">
      <c r="B138" s="297"/>
      <c r="C138" s="299" t="s">
        <v>9</v>
      </c>
      <c r="D138" s="299"/>
      <c r="E138" s="11">
        <f>ECSF!I16</f>
        <v>537619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537619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82086747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8328</v>
      </c>
    </row>
    <row r="153" spans="2:5" ht="15">
      <c r="B153" s="297"/>
      <c r="C153" s="292" t="s">
        <v>40</v>
      </c>
      <c r="D153" s="292"/>
      <c r="E153" s="12">
        <f>ECSF!I34</f>
        <v>82078419</v>
      </c>
    </row>
    <row r="154" spans="2:5" ht="15">
      <c r="B154" s="297"/>
      <c r="C154" s="299" t="s">
        <v>47</v>
      </c>
      <c r="D154" s="299"/>
      <c r="E154" s="11">
        <f>ECSF!I36</f>
        <v>285211587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285211587</v>
      </c>
    </row>
    <row r="160" spans="2:5" ht="15">
      <c r="B160" s="297"/>
      <c r="C160" s="292" t="s">
        <v>54</v>
      </c>
      <c r="D160" s="292"/>
      <c r="E160" s="12">
        <f>ECSF!I46</f>
        <v>75546178</v>
      </c>
    </row>
    <row r="161" spans="2:5" ht="15">
      <c r="B161" s="297"/>
      <c r="C161" s="292" t="s">
        <v>55</v>
      </c>
      <c r="D161" s="292"/>
      <c r="E161" s="12">
        <f>ECSF!I47</f>
        <v>209665409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251690976</v>
      </c>
    </row>
    <row r="169" spans="2:5" ht="15" customHeight="1">
      <c r="B169" s="297"/>
      <c r="C169" s="299" t="s">
        <v>8</v>
      </c>
      <c r="D169" s="299"/>
      <c r="E169" s="11">
        <f>ECSF!E16</f>
        <v>190712114</v>
      </c>
    </row>
    <row r="170" spans="2:5" ht="15" customHeight="1">
      <c r="B170" s="297"/>
      <c r="C170" s="292" t="s">
        <v>10</v>
      </c>
      <c r="D170" s="292"/>
      <c r="E170" s="12">
        <f>ECSF!E18</f>
        <v>155911854</v>
      </c>
    </row>
    <row r="171" spans="2:5" ht="15" customHeight="1">
      <c r="B171" s="297"/>
      <c r="C171" s="292" t="s">
        <v>12</v>
      </c>
      <c r="D171" s="292"/>
      <c r="E171" s="12">
        <f>ECSF!E19</f>
        <v>7712704</v>
      </c>
    </row>
    <row r="172" spans="2:5" ht="15">
      <c r="B172" s="297"/>
      <c r="C172" s="292" t="s">
        <v>14</v>
      </c>
      <c r="D172" s="292"/>
      <c r="E172" s="12">
        <f>ECSF!E20</f>
        <v>27087556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0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60978862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48441293</v>
      </c>
    </row>
    <row r="181" spans="2:5" ht="15" customHeight="1">
      <c r="B181" s="297"/>
      <c r="C181" s="292" t="s">
        <v>35</v>
      </c>
      <c r="D181" s="292"/>
      <c r="E181" s="12">
        <f>ECSF!E31</f>
        <v>12153722</v>
      </c>
    </row>
    <row r="182" spans="2:5" ht="15" customHeight="1">
      <c r="B182" s="297"/>
      <c r="C182" s="292" t="s">
        <v>37</v>
      </c>
      <c r="D182" s="292"/>
      <c r="E182" s="12">
        <f>ECSF!E32</f>
        <v>383847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117459849</v>
      </c>
    </row>
    <row r="188" spans="2:5" ht="15">
      <c r="B188" s="297"/>
      <c r="C188" s="299" t="s">
        <v>9</v>
      </c>
      <c r="D188" s="299"/>
      <c r="E188" s="11">
        <f>ECSF!J16</f>
        <v>117405785</v>
      </c>
    </row>
    <row r="189" spans="2:5" ht="15">
      <c r="B189" s="297"/>
      <c r="C189" s="292" t="s">
        <v>11</v>
      </c>
      <c r="D189" s="292"/>
      <c r="E189" s="12">
        <f>ECSF!J18</f>
        <v>114339932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3065853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54064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54064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0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0</v>
      </c>
    </row>
    <row r="210" spans="2:5" ht="15">
      <c r="B210" s="297"/>
      <c r="C210" s="292" t="s">
        <v>54</v>
      </c>
      <c r="D210" s="292"/>
      <c r="E210" s="12">
        <f>ECSF!J46</f>
        <v>0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B58" sqref="B58:J58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221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9911709258</v>
      </c>
      <c r="F14" s="135">
        <f>+F16+F26</f>
        <v>9661333154</v>
      </c>
      <c r="G14" s="135">
        <f>+G16+G26</f>
        <v>3125379118</v>
      </c>
      <c r="H14" s="135">
        <f>+H16+H26</f>
        <v>250376104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9800020823</v>
      </c>
      <c r="F16" s="139">
        <f>SUM(F18:F24)</f>
        <v>9610443675</v>
      </c>
      <c r="G16" s="139">
        <f>D16+E16-F16</f>
        <v>1549241746</v>
      </c>
      <c r="H16" s="139">
        <f>G16-D16</f>
        <v>189577148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8679969820</v>
      </c>
      <c r="F18" s="144">
        <v>8524057966</v>
      </c>
      <c r="G18" s="60">
        <f>D18+E18-F18</f>
        <v>1405346106</v>
      </c>
      <c r="H18" s="60">
        <f>G18-D18</f>
        <v>155911854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1041523875</v>
      </c>
      <c r="F19" s="144">
        <v>1033811171</v>
      </c>
      <c r="G19" s="60">
        <f aca="true" t="shared" si="0" ref="G19:G24">D19+E19-F19</f>
        <v>95336067</v>
      </c>
      <c r="H19" s="60">
        <f aca="true" t="shared" si="1" ref="H19:H24">G19-D19</f>
        <v>7712704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44530769</v>
      </c>
      <c r="F20" s="144">
        <v>17443213</v>
      </c>
      <c r="G20" s="60">
        <f t="shared" si="0"/>
        <v>30190213</v>
      </c>
      <c r="H20" s="60">
        <f t="shared" si="1"/>
        <v>27087556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32750536</v>
      </c>
      <c r="F21" s="144">
        <v>33805445</v>
      </c>
      <c r="G21" s="60">
        <f t="shared" si="0"/>
        <v>15388637</v>
      </c>
      <c r="H21" s="60">
        <f t="shared" si="1"/>
        <v>-1054909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1245823</v>
      </c>
      <c r="F22" s="144">
        <v>1325880</v>
      </c>
      <c r="G22" s="60">
        <f t="shared" si="0"/>
        <v>2980723</v>
      </c>
      <c r="H22" s="60">
        <f t="shared" si="1"/>
        <v>-80057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111688435</v>
      </c>
      <c r="F26" s="139">
        <f>SUM(F28:F36)</f>
        <v>50889479</v>
      </c>
      <c r="G26" s="139">
        <f>D26+E26-F26</f>
        <v>1576137372</v>
      </c>
      <c r="H26" s="139">
        <f>G26-D26</f>
        <v>60798956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69349243</v>
      </c>
      <c r="F30" s="144">
        <v>20907950</v>
      </c>
      <c r="G30" s="60">
        <f t="shared" si="2"/>
        <v>841021509</v>
      </c>
      <c r="H30" s="60">
        <f t="shared" si="3"/>
        <v>48441293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40503222</v>
      </c>
      <c r="F31" s="144">
        <v>28349500</v>
      </c>
      <c r="G31" s="60">
        <f t="shared" si="2"/>
        <v>721281348</v>
      </c>
      <c r="H31" s="60">
        <f t="shared" si="3"/>
        <v>12153722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1666308</v>
      </c>
      <c r="F32" s="144">
        <v>1282461</v>
      </c>
      <c r="G32" s="60">
        <f t="shared" si="2"/>
        <v>9137945</v>
      </c>
      <c r="H32" s="60">
        <f t="shared" si="3"/>
        <v>383847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B58" sqref="B58:J58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221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707135541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707135541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58" sqref="B58:J58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221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209665409</v>
      </c>
      <c r="F34" s="218">
        <f>SUM(F35:F38)</f>
        <v>254103037</v>
      </c>
      <c r="G34" s="218">
        <f>SUM(G35:G38)</f>
        <v>0</v>
      </c>
      <c r="H34" s="218">
        <f>SUM(D34:G34)</f>
        <v>463768446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254103037</v>
      </c>
      <c r="G35" s="219">
        <v>0</v>
      </c>
      <c r="H35" s="217">
        <f>SUM(D35:G35)</f>
        <v>254103037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209665409</v>
      </c>
      <c r="F36" s="219">
        <v>0</v>
      </c>
      <c r="G36" s="219">
        <v>0</v>
      </c>
      <c r="H36" s="217">
        <f>SUM(D36:G36)</f>
        <v>209665409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2164140540</v>
      </c>
      <c r="F40" s="223">
        <f>F29+F34</f>
        <v>254103037</v>
      </c>
      <c r="G40" s="223">
        <f>G27+G29+G34</f>
        <v>0</v>
      </c>
      <c r="H40" s="223">
        <f>SUM(D40:G40)</f>
        <v>2418243577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B58" sqref="B58:J58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221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1109617734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1314872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1314872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95779122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48441293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241023721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12153722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35184107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586627137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-94464250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256487089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25479787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855514697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648471211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113732916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36941650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102716882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f>82624366+31108550</f>
        <v>113732916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117459849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52214670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34340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f>117459849</f>
        <v>117459849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-3726933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155911854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15135944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254103037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1405346106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38:P38 O29:O37" unlockedFormula="1"/>
    <ignoredError sqref="P29:P37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2016-07-20T13:54:35Z</cp:lastPrinted>
  <dcterms:created xsi:type="dcterms:W3CDTF">2014-01-27T16:27:43Z</dcterms:created>
  <dcterms:modified xsi:type="dcterms:W3CDTF">2016-10-10T18:18:17Z</dcterms:modified>
  <cp:category/>
  <cp:version/>
  <cp:contentType/>
  <cp:contentStatus/>
</cp:coreProperties>
</file>